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1"/>
  <workbookPr/>
  <mc:AlternateContent xmlns:mc="http://schemas.openxmlformats.org/markup-compatibility/2006">
    <mc:Choice Requires="x15">
      <x15ac:absPath xmlns:x15ac="http://schemas.microsoft.com/office/spreadsheetml/2010/11/ac" url="/Users/admin/Desktop/ISVIMED/MARZO_26_/INTERVENTORÍA COLINAS/"/>
    </mc:Choice>
  </mc:AlternateContent>
  <xr:revisionPtr revIDLastSave="0" documentId="13_ncr:1_{D81E8094-A57C-E648-B767-A7B4FF5181D8}" xr6:coauthVersionLast="47" xr6:coauthVersionMax="47" xr10:uidLastSave="{00000000-0000-0000-0000-000000000000}"/>
  <bookViews>
    <workbookView xWindow="0" yWindow="600" windowWidth="23260" windowHeight="13180" xr2:uid="{A36B15C5-ADC0-4179-9C20-65F4B5098AC6}"/>
  </bookViews>
  <sheets>
    <sheet name="COLINAS DE OCCIDENTE" sheetId="1" r:id="rId1"/>
  </sheets>
  <externalReferences>
    <externalReference r:id="rId2"/>
  </externalReferences>
  <definedNames>
    <definedName name="SMMLV">'[1]Tablas de Soporte'!$B$1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36" i="1" l="1"/>
  <c r="R21" i="1" l="1"/>
  <c r="R20" i="1"/>
  <c r="R19" i="1"/>
  <c r="R18" i="1"/>
  <c r="R17" i="1"/>
  <c r="R16" i="1"/>
  <c r="S36" i="1" l="1"/>
  <c r="S37" i="1" s="1"/>
  <c r="R39" i="1" s="1"/>
  <c r="G28" i="1"/>
  <c r="H25" i="1"/>
  <c r="I25" i="1" s="1"/>
  <c r="S27" i="1"/>
  <c r="R40" i="1" l="1"/>
  <c r="R41" i="1" s="1"/>
  <c r="R26" i="1"/>
  <c r="S26" i="1" s="1"/>
  <c r="I22" i="1" l="1"/>
  <c r="I17" i="1" l="1"/>
  <c r="I16" i="1"/>
  <c r="I20" i="1"/>
  <c r="I18" i="1"/>
  <c r="I19" i="1"/>
  <c r="I21" i="1"/>
  <c r="I23" i="1" l="1"/>
  <c r="S23" i="1"/>
  <c r="H27" i="1" l="1"/>
  <c r="H26" i="1"/>
  <c r="R28" i="1"/>
  <c r="H29" i="1" l="1"/>
  <c r="R29" i="1"/>
  <c r="R31" i="1" s="1"/>
  <c r="R30" i="1" s="1"/>
  <c r="H28" i="1" l="1"/>
</calcChain>
</file>

<file path=xl/sharedStrings.xml><?xml version="1.0" encoding="utf-8"?>
<sst xmlns="http://schemas.openxmlformats.org/spreadsheetml/2006/main" count="81" uniqueCount="51">
  <si>
    <t>Duracion del proyecto en meses</t>
  </si>
  <si>
    <t>Duracion de la etapa en meses</t>
  </si>
  <si>
    <t>FASE AUDITORIA ESTUDIOS Y DISEÑOS</t>
  </si>
  <si>
    <t>FASE OPERATIVA</t>
  </si>
  <si>
    <t>ITEM</t>
  </si>
  <si>
    <t>DESCRIPCION</t>
  </si>
  <si>
    <t>CANTIDAD</t>
  </si>
  <si>
    <t>VALOR/MES BASE</t>
  </si>
  <si>
    <t>MESES</t>
  </si>
  <si>
    <t>TOTAL PARCIAL</t>
  </si>
  <si>
    <t>COSTOS DIRECTOS PERSONAL BASE</t>
  </si>
  <si>
    <t>Director de interventoria</t>
  </si>
  <si>
    <t>Ingeniero estructural</t>
  </si>
  <si>
    <t>Residente interventoria</t>
  </si>
  <si>
    <t>Ingeniero geotecnista</t>
  </si>
  <si>
    <t>Auxiliar de residente</t>
  </si>
  <si>
    <t>Arquitecto con experiencia en diseño</t>
  </si>
  <si>
    <t>Ingeniero sanitario</t>
  </si>
  <si>
    <t>Profesional ambiental</t>
  </si>
  <si>
    <t>Ingeniero electricista</t>
  </si>
  <si>
    <t>Profesional SISO</t>
  </si>
  <si>
    <t>SUB TOTAL COSTOS DIRECTOS PERSONAL BASE</t>
  </si>
  <si>
    <t>IVA</t>
  </si>
  <si>
    <t>COSTO TOTAL FASE PREOPERATIVA</t>
  </si>
  <si>
    <t>VALOR</t>
  </si>
  <si>
    <t>Interventoria fase operativa</t>
  </si>
  <si>
    <t>Interventoria fase pre-operativa</t>
  </si>
  <si>
    <t>FASE</t>
  </si>
  <si>
    <t>VALOR TOTAL INTERVENTORIA</t>
  </si>
  <si>
    <t>RESUMEN</t>
  </si>
  <si>
    <t>FM</t>
  </si>
  <si>
    <t>COSTOS REEMBOLSABLES</t>
  </si>
  <si>
    <t xml:space="preserve">Comision de topografia </t>
  </si>
  <si>
    <t>VLOR TOTAL</t>
  </si>
  <si>
    <t>COSTO DIRECTO + REEMBOLSABLES</t>
  </si>
  <si>
    <t>Asesorias especializadas</t>
  </si>
  <si>
    <t>Impuesto 4x1000</t>
  </si>
  <si>
    <t>COSTO TOTAL FASE OPERATIVA</t>
  </si>
  <si>
    <t>SUPERVISIÓN TÉCNICA FASE OPERATIVA</t>
  </si>
  <si>
    <t>Supervisor técnico independiente</t>
  </si>
  <si>
    <t>Supervisor Técnico independiente</t>
  </si>
  <si>
    <t>Ingeniero Ambiental</t>
  </si>
  <si>
    <t>Duracion + tiempo de liquidación</t>
  </si>
  <si>
    <t>% DEDI-
CACION</t>
  </si>
  <si>
    <t>% DEDI–
CACION</t>
  </si>
  <si>
    <t>DESCRIP-
CION</t>
  </si>
  <si>
    <t>CANTI-
DAD</t>
  </si>
  <si>
    <t>DESCRIP-
CIÓ</t>
  </si>
  <si>
    <t>% DEDICA-
CION</t>
  </si>
  <si>
    <t>VALOR PARCIAL</t>
  </si>
  <si>
    <t xml:space="preserve">PRESUPUESTO OFICIAL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</si>
</sst>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-&quot;$&quot;\ * #,##0_-;\-&quot;$&quot;\ * #,##0_-;_-&quot;$&quot;\ * &quot;-&quot;_-;_-@_-"/>
    <numFmt numFmtId="41" formatCode="_-* #,##0_-;\-* #,##0_-;_-* &quot;-&quot;_-;_-@_-"/>
    <numFmt numFmtId="44" formatCode="_-&quot;$&quot;\ * #,##0.00_-;\-&quot;$&quot;\ * #,##0.00_-;_-&quot;$&quot;\ * &quot;-&quot;??_-;_-@_-"/>
    <numFmt numFmtId="164" formatCode="0.0%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Arial"/>
      <family val="2"/>
    </font>
    <font>
      <sz val="11"/>
      <color rgb="FF000000"/>
      <name val="Aptos Narrow"/>
      <family val="2"/>
      <scheme val="minor"/>
    </font>
    <font>
      <b/>
      <sz val="11"/>
      <color theme="1"/>
      <name val="Aptos Narrow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  <fill>
      <patternFill patternType="solid">
        <fgColor theme="0" tint="-0.14999847407452621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42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3" fillId="0" borderId="0"/>
  </cellStyleXfs>
  <cellXfs count="96">
    <xf numFmtId="0" fontId="0" fillId="0" borderId="0" xfId="0"/>
    <xf numFmtId="0" fontId="2" fillId="2" borderId="3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42" fontId="0" fillId="0" borderId="11" xfId="1" applyFont="1" applyBorder="1" applyAlignment="1">
      <alignment horizontal="center" vertical="center"/>
    </xf>
    <xf numFmtId="4" fontId="0" fillId="0" borderId="11" xfId="0" applyNumberFormat="1" applyBorder="1" applyAlignment="1">
      <alignment horizontal="center" vertical="center"/>
    </xf>
    <xf numFmtId="9" fontId="0" fillId="0" borderId="11" xfId="2" applyFont="1" applyBorder="1" applyAlignment="1">
      <alignment horizontal="center" vertical="center"/>
    </xf>
    <xf numFmtId="42" fontId="0" fillId="0" borderId="11" xfId="0" applyNumberFormat="1" applyBorder="1" applyAlignment="1">
      <alignment horizontal="center" vertical="center"/>
    </xf>
    <xf numFmtId="42" fontId="0" fillId="0" borderId="0" xfId="0" applyNumberFormat="1" applyAlignment="1">
      <alignment horizontal="center" vertical="center"/>
    </xf>
    <xf numFmtId="0" fontId="0" fillId="0" borderId="12" xfId="0" applyBorder="1" applyAlignment="1">
      <alignment horizontal="center" vertical="center"/>
    </xf>
    <xf numFmtId="9" fontId="0" fillId="0" borderId="11" xfId="0" applyNumberForma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42" fontId="0" fillId="0" borderId="13" xfId="0" applyNumberFormat="1" applyBorder="1" applyAlignment="1">
      <alignment horizontal="center" vertical="center"/>
    </xf>
    <xf numFmtId="42" fontId="2" fillId="0" borderId="0" xfId="0" applyNumberFormat="1" applyFont="1" applyAlignment="1">
      <alignment horizontal="center" vertical="center"/>
    </xf>
    <xf numFmtId="42" fontId="2" fillId="0" borderId="11" xfId="0" applyNumberFormat="1" applyFont="1" applyBorder="1" applyAlignment="1">
      <alignment horizontal="center" vertical="center"/>
    </xf>
    <xf numFmtId="42" fontId="0" fillId="0" borderId="0" xfId="1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0" fillId="0" borderId="0" xfId="0" applyAlignment="1">
      <alignment horizontal="center"/>
    </xf>
    <xf numFmtId="42" fontId="0" fillId="0" borderId="0" xfId="1" applyFont="1"/>
    <xf numFmtId="42" fontId="0" fillId="0" borderId="11" xfId="0" applyNumberFormat="1" applyBorder="1"/>
    <xf numFmtId="42" fontId="0" fillId="0" borderId="10" xfId="0" applyNumberFormat="1" applyBorder="1" applyAlignment="1">
      <alignment horizontal="center"/>
    </xf>
    <xf numFmtId="42" fontId="2" fillId="0" borderId="11" xfId="1" applyFont="1" applyBorder="1"/>
    <xf numFmtId="0" fontId="0" fillId="0" borderId="11" xfId="0" applyBorder="1" applyAlignment="1">
      <alignment horizontal="center"/>
    </xf>
    <xf numFmtId="42" fontId="0" fillId="0" borderId="11" xfId="1" applyFont="1" applyBorder="1" applyAlignment="1"/>
    <xf numFmtId="41" fontId="2" fillId="0" borderId="11" xfId="3" applyFont="1" applyBorder="1" applyAlignment="1"/>
    <xf numFmtId="41" fontId="2" fillId="0" borderId="11" xfId="0" applyNumberFormat="1" applyFont="1" applyBorder="1" applyAlignment="1">
      <alignment horizontal="center"/>
    </xf>
    <xf numFmtId="41" fontId="2" fillId="0" borderId="11" xfId="3" applyFont="1" applyBorder="1" applyAlignment="1">
      <alignment horizontal="center"/>
    </xf>
    <xf numFmtId="9" fontId="0" fillId="0" borderId="11" xfId="0" applyNumberFormat="1" applyBorder="1" applyAlignment="1">
      <alignment horizontal="center"/>
    </xf>
    <xf numFmtId="164" fontId="0" fillId="0" borderId="13" xfId="2" applyNumberFormat="1" applyFont="1" applyBorder="1" applyAlignment="1">
      <alignment horizontal="center"/>
    </xf>
    <xf numFmtId="42" fontId="2" fillId="0" borderId="24" xfId="0" applyNumberFormat="1" applyFont="1" applyBorder="1" applyAlignment="1">
      <alignment horizontal="center" vertical="center"/>
    </xf>
    <xf numFmtId="0" fontId="0" fillId="0" borderId="11" xfId="0" applyBorder="1"/>
    <xf numFmtId="10" fontId="0" fillId="0" borderId="11" xfId="2" applyNumberFormat="1" applyFont="1" applyBorder="1" applyAlignment="1">
      <alignment horizontal="center"/>
    </xf>
    <xf numFmtId="44" fontId="0" fillId="0" borderId="0" xfId="0" applyNumberFormat="1" applyAlignment="1">
      <alignment horizontal="center"/>
    </xf>
    <xf numFmtId="42" fontId="0" fillId="0" borderId="0" xfId="0" applyNumberFormat="1"/>
    <xf numFmtId="42" fontId="0" fillId="0" borderId="14" xfId="1" applyFont="1" applyBorder="1" applyAlignment="1">
      <alignment horizontal="center"/>
    </xf>
    <xf numFmtId="42" fontId="0" fillId="0" borderId="15" xfId="1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42" fontId="2" fillId="0" borderId="21" xfId="0" applyNumberFormat="1" applyFont="1" applyBorder="1" applyAlignment="1">
      <alignment horizontal="center"/>
    </xf>
    <xf numFmtId="42" fontId="2" fillId="0" borderId="19" xfId="0" applyNumberFormat="1" applyFont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44" fontId="0" fillId="0" borderId="28" xfId="0" applyNumberFormat="1" applyBorder="1" applyAlignment="1">
      <alignment horizontal="center"/>
    </xf>
    <xf numFmtId="44" fontId="0" fillId="0" borderId="27" xfId="0" applyNumberFormat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0" fillId="0" borderId="11" xfId="0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0" fillId="0" borderId="16" xfId="0" applyBorder="1" applyAlignment="1">
      <alignment horizontal="center"/>
    </xf>
    <xf numFmtId="0" fontId="0" fillId="0" borderId="11" xfId="0" applyBorder="1" applyAlignment="1">
      <alignment horizontal="center"/>
    </xf>
    <xf numFmtId="0" fontId="2" fillId="3" borderId="17" xfId="0" applyFont="1" applyFill="1" applyBorder="1" applyAlignment="1">
      <alignment horizontal="center"/>
    </xf>
    <xf numFmtId="0" fontId="2" fillId="3" borderId="18" xfId="0" applyFont="1" applyFill="1" applyBorder="1" applyAlignment="1">
      <alignment horizontal="center"/>
    </xf>
    <xf numFmtId="0" fontId="2" fillId="3" borderId="19" xfId="0" applyFont="1" applyFill="1" applyBorder="1" applyAlignment="1">
      <alignment horizont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42" fontId="0" fillId="0" borderId="11" xfId="1" applyFont="1" applyBorder="1" applyAlignment="1">
      <alignment horizontal="center"/>
    </xf>
    <xf numFmtId="44" fontId="0" fillId="0" borderId="14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42" fontId="2" fillId="0" borderId="28" xfId="0" applyNumberFormat="1" applyFont="1" applyBorder="1" applyAlignment="1">
      <alignment horizontal="center"/>
    </xf>
    <xf numFmtId="42" fontId="2" fillId="0" borderId="29" xfId="0" applyNumberFormat="1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2" fillId="0" borderId="27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42" fontId="0" fillId="0" borderId="11" xfId="0" applyNumberFormat="1" applyBorder="1" applyAlignment="1">
      <alignment horizontal="center"/>
    </xf>
    <xf numFmtId="0" fontId="0" fillId="0" borderId="13" xfId="0" applyBorder="1" applyAlignment="1">
      <alignment horizontal="center"/>
    </xf>
    <xf numFmtId="44" fontId="0" fillId="0" borderId="13" xfId="0" applyNumberFormat="1" applyBorder="1" applyAlignment="1">
      <alignment horizontal="center"/>
    </xf>
    <xf numFmtId="9" fontId="4" fillId="0" borderId="11" xfId="0" applyNumberFormat="1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9" fontId="4" fillId="0" borderId="10" xfId="0" applyNumberFormat="1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9" fontId="4" fillId="0" borderId="12" xfId="0" applyNumberFormat="1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0" fillId="0" borderId="11" xfId="0" applyBorder="1" applyAlignment="1">
      <alignment horizontal="center" wrapText="1"/>
    </xf>
    <xf numFmtId="0" fontId="5" fillId="0" borderId="0" xfId="0" applyFont="1" applyAlignment="1">
      <alignment horizontal="center" vertical="center" wrapText="1"/>
    </xf>
  </cellXfs>
  <cellStyles count="5">
    <cellStyle name="Millares [0]" xfId="3" builtinId="6"/>
    <cellStyle name="Moneda [0]" xfId="1" builtinId="7"/>
    <cellStyle name="Normal" xfId="0" builtinId="0"/>
    <cellStyle name="Normal 3 2" xfId="4" xr:uid="{F1918B55-1AD4-4A85-B70B-216E501AFB48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/Users/Windows/Documents/ISVIMED/MEJORAMIENTO/PRESUPUESTOS/INDIRECTOS/ANALISIS%20REDISTRIBUCION%2016.11.2025/2025.11.16%20AIU%20FONVIVIENDA%20-%20COSEICO.xlsm" TargetMode="External"/><Relationship Id="rId1" Type="http://schemas.openxmlformats.org/officeDocument/2006/relationships/externalLinkPath" Target="file:///C:/Users/Windows/Documents/ISVIMED/MEJORAMIENTO/PRESUPUESTOS/INDIRECTOS/ANALISIS%20REDISTRIBUCION%2016.11.2025/2025.11.16%20AIU%20FONVIVIENDA%20-%20COSEICO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aso 1"/>
      <sheetName val="Paso 2-Para publicar Secop"/>
      <sheetName val="Anexo Factor Prestacional"/>
      <sheetName val="Presupuesto"/>
      <sheetName val="APUs"/>
      <sheetName val="Inversión Social GMSA"/>
      <sheetName val="Inversión Ambiental"/>
      <sheetName val="Inversión Ambiental ACTUAL"/>
      <sheetName val="PMT"/>
      <sheetName val="SST"/>
      <sheetName val="Anexo Salarios Referencia"/>
      <sheetName val="Tablas de Soporte"/>
      <sheetName val="Formula de Reajus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9">
          <cell r="C19" t="str">
            <v>Factor prestacional</v>
          </cell>
        </row>
      </sheetData>
      <sheetData sheetId="11">
        <row r="1">
          <cell r="B1">
            <v>1423500</v>
          </cell>
        </row>
      </sheetData>
      <sheetData sheetId="1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A90869-E768-4156-B177-CD060731AE54}">
  <sheetPr>
    <pageSetUpPr fitToPage="1"/>
  </sheetPr>
  <dimension ref="B2:S42"/>
  <sheetViews>
    <sheetView tabSelected="1" zoomScaleNormal="105" workbookViewId="0">
      <selection activeCell="H5" sqref="H5"/>
    </sheetView>
  </sheetViews>
  <sheetFormatPr baseColWidth="10" defaultRowHeight="15" x14ac:dyDescent="0.2"/>
  <cols>
    <col min="1" max="1" width="7.1640625" bestFit="1" customWidth="1"/>
    <col min="2" max="2" width="6.33203125" customWidth="1"/>
    <col min="3" max="3" width="22.33203125" customWidth="1"/>
    <col min="4" max="4" width="24.1640625" customWidth="1"/>
    <col min="5" max="5" width="10" customWidth="1"/>
    <col min="6" max="6" width="9.33203125" customWidth="1"/>
    <col min="7" max="7" width="8.6640625" customWidth="1"/>
    <col min="8" max="8" width="6.5" customWidth="1"/>
    <col min="9" max="9" width="14.6640625" customWidth="1"/>
    <col min="10" max="10" width="16.83203125" customWidth="1"/>
    <col min="12" max="12" width="6.5" customWidth="1"/>
    <col min="13" max="13" width="11" customWidth="1"/>
    <col min="14" max="14" width="7" customWidth="1"/>
    <col min="15" max="15" width="9.1640625" customWidth="1"/>
    <col min="16" max="16" width="10.6640625" customWidth="1"/>
    <col min="17" max="17" width="9.33203125" customWidth="1"/>
    <col min="18" max="18" width="7.6640625" customWidth="1"/>
    <col min="19" max="19" width="15.6640625" customWidth="1"/>
    <col min="20" max="21" width="11.1640625" bestFit="1" customWidth="1"/>
    <col min="22" max="22" width="11.83203125" bestFit="1" customWidth="1"/>
  </cols>
  <sheetData>
    <row r="2" spans="2:19" ht="64" customHeight="1" x14ac:dyDescent="0.2">
      <c r="B2" s="95" t="s">
        <v>50</v>
      </c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</row>
    <row r="3" spans="2:19" ht="16" thickBot="1" x14ac:dyDescent="0.25"/>
    <row r="4" spans="2:19" ht="16" thickBot="1" x14ac:dyDescent="0.25">
      <c r="B4" s="63" t="s">
        <v>29</v>
      </c>
      <c r="C4" s="64"/>
      <c r="D4" s="65"/>
    </row>
    <row r="5" spans="2:19" ht="16" thickBot="1" x14ac:dyDescent="0.25">
      <c r="B5" s="79" t="s">
        <v>27</v>
      </c>
      <c r="C5" s="80"/>
      <c r="D5" s="24" t="s">
        <v>24</v>
      </c>
      <c r="E5" s="26"/>
    </row>
    <row r="6" spans="2:19" x14ac:dyDescent="0.2">
      <c r="B6" s="70" t="s">
        <v>26</v>
      </c>
      <c r="C6" s="70"/>
      <c r="D6" s="28"/>
      <c r="F6" s="41"/>
    </row>
    <row r="7" spans="2:19" x14ac:dyDescent="0.2">
      <c r="B7" s="62" t="s">
        <v>25</v>
      </c>
      <c r="C7" s="62"/>
      <c r="D7" s="27"/>
      <c r="F7" s="41"/>
    </row>
    <row r="8" spans="2:19" x14ac:dyDescent="0.2">
      <c r="B8" s="49" t="s">
        <v>40</v>
      </c>
      <c r="C8" s="50"/>
      <c r="D8" s="27"/>
    </row>
    <row r="9" spans="2:19" ht="16" thickBot="1" x14ac:dyDescent="0.25">
      <c r="B9" s="78" t="s">
        <v>28</v>
      </c>
      <c r="C9" s="78"/>
      <c r="D9" s="29"/>
      <c r="F9" s="41"/>
    </row>
    <row r="10" spans="2:19" ht="16" thickBot="1" x14ac:dyDescent="0.25">
      <c r="P10" s="81" t="s">
        <v>0</v>
      </c>
      <c r="Q10" s="82"/>
      <c r="R10" s="82"/>
      <c r="S10" s="1">
        <v>16</v>
      </c>
    </row>
    <row r="11" spans="2:19" ht="16" thickBot="1" x14ac:dyDescent="0.25">
      <c r="F11" s="71" t="s">
        <v>1</v>
      </c>
      <c r="G11" s="72"/>
      <c r="H11" s="72"/>
      <c r="I11" s="2">
        <v>6</v>
      </c>
      <c r="P11" s="83" t="s">
        <v>42</v>
      </c>
      <c r="Q11" s="84"/>
      <c r="R11" s="84"/>
      <c r="S11" s="3">
        <v>18</v>
      </c>
    </row>
    <row r="12" spans="2:19" ht="16" thickBot="1" x14ac:dyDescent="0.25"/>
    <row r="13" spans="2:19" ht="16" thickBot="1" x14ac:dyDescent="0.25">
      <c r="B13" s="56" t="s">
        <v>2</v>
      </c>
      <c r="C13" s="57"/>
      <c r="D13" s="57"/>
      <c r="E13" s="57"/>
      <c r="F13" s="57"/>
      <c r="G13" s="57"/>
      <c r="H13" s="57"/>
      <c r="I13" s="58"/>
      <c r="J13" s="4"/>
      <c r="L13" s="56" t="s">
        <v>3</v>
      </c>
      <c r="M13" s="57"/>
      <c r="N13" s="57"/>
      <c r="O13" s="57"/>
      <c r="P13" s="57"/>
      <c r="Q13" s="57"/>
      <c r="R13" s="57"/>
      <c r="S13" s="58"/>
    </row>
    <row r="14" spans="2:19" ht="32" x14ac:dyDescent="0.2">
      <c r="B14" s="5" t="s">
        <v>4</v>
      </c>
      <c r="C14" s="5" t="s">
        <v>5</v>
      </c>
      <c r="D14" s="5" t="s">
        <v>6</v>
      </c>
      <c r="E14" s="6" t="s">
        <v>7</v>
      </c>
      <c r="F14" s="6" t="s">
        <v>30</v>
      </c>
      <c r="G14" s="6" t="s">
        <v>43</v>
      </c>
      <c r="H14" s="5" t="s">
        <v>8</v>
      </c>
      <c r="I14" s="6" t="s">
        <v>9</v>
      </c>
      <c r="J14" s="7"/>
      <c r="L14" s="5" t="s">
        <v>4</v>
      </c>
      <c r="M14" s="6" t="s">
        <v>45</v>
      </c>
      <c r="N14" s="6" t="s">
        <v>46</v>
      </c>
      <c r="O14" s="6" t="s">
        <v>7</v>
      </c>
      <c r="P14" s="6" t="s">
        <v>30</v>
      </c>
      <c r="Q14" s="6" t="s">
        <v>44</v>
      </c>
      <c r="R14" s="5" t="s">
        <v>8</v>
      </c>
      <c r="S14" s="6" t="s">
        <v>9</v>
      </c>
    </row>
    <row r="15" spans="2:19" x14ac:dyDescent="0.2">
      <c r="B15" s="59" t="s">
        <v>10</v>
      </c>
      <c r="C15" s="59"/>
      <c r="D15" s="59"/>
      <c r="E15" s="59"/>
      <c r="F15" s="59"/>
      <c r="G15" s="59"/>
      <c r="H15" s="59"/>
      <c r="I15" s="59"/>
      <c r="J15" s="9"/>
      <c r="L15" s="59" t="s">
        <v>10</v>
      </c>
      <c r="M15" s="59"/>
      <c r="N15" s="59"/>
      <c r="O15" s="59"/>
      <c r="P15" s="59"/>
      <c r="Q15" s="59"/>
      <c r="R15" s="59"/>
      <c r="S15" s="59"/>
    </row>
    <row r="16" spans="2:19" ht="64" customHeight="1" x14ac:dyDescent="0.2">
      <c r="B16" s="8">
        <v>1</v>
      </c>
      <c r="C16" s="10" t="s">
        <v>11</v>
      </c>
      <c r="D16" s="8">
        <v>1</v>
      </c>
      <c r="E16" s="11"/>
      <c r="F16" s="12"/>
      <c r="G16" s="88">
        <v>0.5</v>
      </c>
      <c r="H16" s="89">
        <v>6</v>
      </c>
      <c r="I16" s="14">
        <f>+D16*E16*F16*G16*H16</f>
        <v>0</v>
      </c>
      <c r="J16" s="15"/>
      <c r="L16" s="8">
        <v>1</v>
      </c>
      <c r="M16" s="10" t="s">
        <v>11</v>
      </c>
      <c r="N16" s="8">
        <v>1</v>
      </c>
      <c r="O16" s="11"/>
      <c r="P16" s="12"/>
      <c r="Q16" s="13">
        <v>0.5</v>
      </c>
      <c r="R16" s="8">
        <f>+S11</f>
        <v>18</v>
      </c>
      <c r="S16" s="14"/>
    </row>
    <row r="17" spans="2:19" ht="48" customHeight="1" x14ac:dyDescent="0.2">
      <c r="B17" s="8">
        <v>2</v>
      </c>
      <c r="C17" s="10" t="s">
        <v>12</v>
      </c>
      <c r="D17" s="8">
        <v>1</v>
      </c>
      <c r="E17" s="11"/>
      <c r="F17" s="12"/>
      <c r="G17" s="90">
        <v>0.3</v>
      </c>
      <c r="H17" s="91">
        <v>6</v>
      </c>
      <c r="I17" s="14">
        <f t="shared" ref="I17:I21" si="0">+D17*E17*F17*G17*H17</f>
        <v>0</v>
      </c>
      <c r="J17" s="15"/>
      <c r="L17" s="8">
        <v>2</v>
      </c>
      <c r="M17" s="10" t="s">
        <v>13</v>
      </c>
      <c r="N17" s="8">
        <v>1</v>
      </c>
      <c r="O17" s="11"/>
      <c r="P17" s="12"/>
      <c r="Q17" s="13">
        <v>1</v>
      </c>
      <c r="R17" s="8">
        <f>+S11</f>
        <v>18</v>
      </c>
      <c r="S17" s="14"/>
    </row>
    <row r="18" spans="2:19" ht="32" x14ac:dyDescent="0.2">
      <c r="B18" s="8">
        <v>3</v>
      </c>
      <c r="C18" s="10" t="s">
        <v>14</v>
      </c>
      <c r="D18" s="8">
        <v>1</v>
      </c>
      <c r="E18" s="11"/>
      <c r="F18" s="12"/>
      <c r="G18" s="90">
        <v>0.3</v>
      </c>
      <c r="H18" s="91">
        <v>6</v>
      </c>
      <c r="I18" s="14">
        <f t="shared" si="0"/>
        <v>0</v>
      </c>
      <c r="J18" s="15"/>
      <c r="L18" s="8">
        <v>3</v>
      </c>
      <c r="M18" s="10" t="s">
        <v>15</v>
      </c>
      <c r="N18" s="8">
        <v>1</v>
      </c>
      <c r="O18" s="11"/>
      <c r="P18" s="12"/>
      <c r="Q18" s="13">
        <v>1</v>
      </c>
      <c r="R18" s="8">
        <f>+$S$10</f>
        <v>16</v>
      </c>
      <c r="S18" s="14"/>
    </row>
    <row r="19" spans="2:19" ht="48" customHeight="1" x14ac:dyDescent="0.2">
      <c r="B19" s="8">
        <v>4</v>
      </c>
      <c r="C19" s="10" t="s">
        <v>16</v>
      </c>
      <c r="D19" s="8">
        <v>1</v>
      </c>
      <c r="E19" s="11"/>
      <c r="F19" s="12"/>
      <c r="G19" s="90">
        <v>0.3</v>
      </c>
      <c r="H19" s="91">
        <v>6</v>
      </c>
      <c r="I19" s="14">
        <f t="shared" si="0"/>
        <v>0</v>
      </c>
      <c r="J19" s="15"/>
      <c r="L19" s="16">
        <v>4</v>
      </c>
      <c r="M19" s="10" t="s">
        <v>14</v>
      </c>
      <c r="N19" s="8">
        <v>1</v>
      </c>
      <c r="O19" s="11"/>
      <c r="P19" s="12"/>
      <c r="Q19" s="17">
        <v>0.2</v>
      </c>
      <c r="R19" s="8">
        <f>+S10/2</f>
        <v>8</v>
      </c>
      <c r="S19" s="14"/>
    </row>
    <row r="20" spans="2:19" ht="48" customHeight="1" x14ac:dyDescent="0.2">
      <c r="B20" s="8">
        <v>5</v>
      </c>
      <c r="C20" s="10" t="s">
        <v>17</v>
      </c>
      <c r="D20" s="8">
        <v>1</v>
      </c>
      <c r="E20" s="11"/>
      <c r="F20" s="12"/>
      <c r="G20" s="90">
        <v>0.3</v>
      </c>
      <c r="H20" s="91">
        <v>6</v>
      </c>
      <c r="I20" s="14">
        <f t="shared" si="0"/>
        <v>0</v>
      </c>
      <c r="J20" s="15"/>
      <c r="L20" s="8">
        <v>5</v>
      </c>
      <c r="M20" s="10" t="s">
        <v>18</v>
      </c>
      <c r="N20" s="8">
        <v>1</v>
      </c>
      <c r="O20" s="11"/>
      <c r="P20" s="12"/>
      <c r="Q20" s="13">
        <v>0.2</v>
      </c>
      <c r="R20" s="8">
        <f>+$S$10</f>
        <v>16</v>
      </c>
      <c r="S20" s="14"/>
    </row>
    <row r="21" spans="2:19" ht="32" x14ac:dyDescent="0.2">
      <c r="B21" s="8">
        <v>6</v>
      </c>
      <c r="C21" s="10" t="s">
        <v>19</v>
      </c>
      <c r="D21" s="8">
        <v>1</v>
      </c>
      <c r="E21" s="11"/>
      <c r="F21" s="12"/>
      <c r="G21" s="90">
        <v>0.3</v>
      </c>
      <c r="H21" s="91">
        <v>6</v>
      </c>
      <c r="I21" s="14">
        <f t="shared" si="0"/>
        <v>0</v>
      </c>
      <c r="J21" s="15"/>
      <c r="L21" s="8">
        <v>6</v>
      </c>
      <c r="M21" s="10" t="s">
        <v>20</v>
      </c>
      <c r="N21" s="8">
        <v>1</v>
      </c>
      <c r="O21" s="11"/>
      <c r="P21" s="12"/>
      <c r="Q21" s="13">
        <v>1</v>
      </c>
      <c r="R21" s="8">
        <f>+$S$10</f>
        <v>16</v>
      </c>
      <c r="S21" s="14"/>
    </row>
    <row r="22" spans="2:19" ht="17" thickBot="1" x14ac:dyDescent="0.25">
      <c r="B22" s="18">
        <v>7</v>
      </c>
      <c r="C22" s="19" t="s">
        <v>41</v>
      </c>
      <c r="D22" s="18">
        <v>1</v>
      </c>
      <c r="E22" s="11"/>
      <c r="F22" s="12"/>
      <c r="G22" s="92">
        <v>0.3</v>
      </c>
      <c r="H22" s="93">
        <v>6</v>
      </c>
      <c r="I22" s="20">
        <f>+D22*E22*F22*G22*H22</f>
        <v>0</v>
      </c>
      <c r="J22" s="15"/>
      <c r="L22" s="8"/>
      <c r="M22" s="10"/>
      <c r="N22" s="8"/>
      <c r="O22" s="11"/>
      <c r="P22" s="12"/>
      <c r="Q22" s="13"/>
      <c r="R22" s="8"/>
      <c r="S22" s="14"/>
    </row>
    <row r="23" spans="2:19" x14ac:dyDescent="0.2">
      <c r="B23" s="66" t="s">
        <v>21</v>
      </c>
      <c r="C23" s="67"/>
      <c r="D23" s="67"/>
      <c r="E23" s="67"/>
      <c r="F23" s="67"/>
      <c r="G23" s="67"/>
      <c r="H23" s="67"/>
      <c r="I23" s="37">
        <f>+SUM(I16:I22)</f>
        <v>0</v>
      </c>
      <c r="J23" s="21"/>
      <c r="L23" s="60" t="s">
        <v>21</v>
      </c>
      <c r="M23" s="60"/>
      <c r="N23" s="60"/>
      <c r="O23" s="60"/>
      <c r="P23" s="60"/>
      <c r="Q23" s="60"/>
      <c r="R23" s="60"/>
      <c r="S23" s="22">
        <f>+SUM(S16:S22)</f>
        <v>0</v>
      </c>
    </row>
    <row r="24" spans="2:19" x14ac:dyDescent="0.2">
      <c r="B24" s="62" t="s">
        <v>31</v>
      </c>
      <c r="C24" s="62"/>
      <c r="D24" s="62"/>
      <c r="E24" s="62"/>
      <c r="F24" s="62"/>
      <c r="G24" s="62"/>
      <c r="H24" s="62"/>
      <c r="I24" s="62"/>
      <c r="J24" s="23"/>
      <c r="L24" s="62" t="s">
        <v>31</v>
      </c>
      <c r="M24" s="62"/>
      <c r="N24" s="62"/>
      <c r="O24" s="62"/>
      <c r="P24" s="62"/>
      <c r="Q24" s="62"/>
      <c r="R24" s="62"/>
      <c r="S24" s="62"/>
    </row>
    <row r="25" spans="2:19" ht="32" x14ac:dyDescent="0.2">
      <c r="B25" s="62" t="s">
        <v>35</v>
      </c>
      <c r="C25" s="62"/>
      <c r="D25" s="62"/>
      <c r="E25" s="62"/>
      <c r="F25" s="62"/>
      <c r="G25" s="38">
        <v>3</v>
      </c>
      <c r="H25" s="27">
        <f>+E21</f>
        <v>0</v>
      </c>
      <c r="I25" s="27">
        <f>+G25*H25</f>
        <v>0</v>
      </c>
      <c r="J25" s="25"/>
      <c r="L25" s="62" t="s">
        <v>4</v>
      </c>
      <c r="M25" s="62"/>
      <c r="N25" s="62"/>
      <c r="O25" s="62"/>
      <c r="P25" s="62"/>
      <c r="Q25" s="94" t="s">
        <v>49</v>
      </c>
      <c r="R25" s="30" t="s">
        <v>6</v>
      </c>
      <c r="S25" s="30" t="s">
        <v>33</v>
      </c>
    </row>
    <row r="26" spans="2:19" x14ac:dyDescent="0.2">
      <c r="B26" s="78" t="s">
        <v>34</v>
      </c>
      <c r="C26" s="78"/>
      <c r="D26" s="78"/>
      <c r="E26" s="78"/>
      <c r="F26" s="78"/>
      <c r="G26" s="78"/>
      <c r="H26" s="85">
        <f>+I23+I25</f>
        <v>0</v>
      </c>
      <c r="I26" s="62"/>
      <c r="J26" s="40"/>
      <c r="L26" s="62" t="s">
        <v>32</v>
      </c>
      <c r="M26" s="62"/>
      <c r="N26" s="62"/>
      <c r="O26" s="62"/>
      <c r="P26" s="62"/>
      <c r="Q26" s="31"/>
      <c r="R26" s="34">
        <f>+S10</f>
        <v>16</v>
      </c>
      <c r="S26" s="33">
        <f>+Q26*R26</f>
        <v>0</v>
      </c>
    </row>
    <row r="27" spans="2:19" x14ac:dyDescent="0.2">
      <c r="B27" s="62" t="s">
        <v>22</v>
      </c>
      <c r="C27" s="62"/>
      <c r="D27" s="62"/>
      <c r="E27" s="62"/>
      <c r="F27" s="62"/>
      <c r="G27" s="35">
        <v>0.19</v>
      </c>
      <c r="H27" s="68">
        <f>+I23*G27</f>
        <v>0</v>
      </c>
      <c r="I27" s="68"/>
      <c r="J27" s="25"/>
      <c r="L27" s="49" t="s">
        <v>35</v>
      </c>
      <c r="M27" s="61"/>
      <c r="N27" s="61"/>
      <c r="O27" s="61"/>
      <c r="P27" s="50"/>
      <c r="Q27" s="31"/>
      <c r="R27" s="32">
        <v>6</v>
      </c>
      <c r="S27" s="33">
        <f>+Q27*R27</f>
        <v>0</v>
      </c>
    </row>
    <row r="28" spans="2:19" x14ac:dyDescent="0.2">
      <c r="B28" s="49" t="s">
        <v>36</v>
      </c>
      <c r="C28" s="61"/>
      <c r="D28" s="61"/>
      <c r="E28" s="61"/>
      <c r="F28" s="50"/>
      <c r="G28" s="39">
        <f>4/1000</f>
        <v>4.0000000000000001E-3</v>
      </c>
      <c r="H28" s="69">
        <f>+H29*G28</f>
        <v>0</v>
      </c>
      <c r="I28" s="50"/>
      <c r="J28" s="25"/>
      <c r="L28" s="78" t="s">
        <v>34</v>
      </c>
      <c r="M28" s="78"/>
      <c r="N28" s="78"/>
      <c r="O28" s="78"/>
      <c r="P28" s="78"/>
      <c r="Q28" s="78"/>
      <c r="R28" s="85">
        <f>+S23+S26+S27</f>
        <v>0</v>
      </c>
      <c r="S28" s="62"/>
    </row>
    <row r="29" spans="2:19" ht="16" thickBot="1" x14ac:dyDescent="0.25">
      <c r="B29" s="75" t="s">
        <v>23</v>
      </c>
      <c r="C29" s="76"/>
      <c r="D29" s="76"/>
      <c r="E29" s="76"/>
      <c r="F29" s="76"/>
      <c r="G29" s="77"/>
      <c r="H29" s="73">
        <f>+(H26+H27)*(1.004)</f>
        <v>0</v>
      </c>
      <c r="I29" s="74"/>
      <c r="J29" s="25"/>
      <c r="L29" s="62" t="s">
        <v>22</v>
      </c>
      <c r="M29" s="62"/>
      <c r="N29" s="62"/>
      <c r="O29" s="62"/>
      <c r="P29" s="62"/>
      <c r="Q29" s="35">
        <v>0.19</v>
      </c>
      <c r="R29" s="68">
        <f>+R28*Q29</f>
        <v>0</v>
      </c>
      <c r="S29" s="68"/>
    </row>
    <row r="30" spans="2:19" ht="16" thickBot="1" x14ac:dyDescent="0.25">
      <c r="L30" s="86" t="s">
        <v>36</v>
      </c>
      <c r="M30" s="86"/>
      <c r="N30" s="86"/>
      <c r="O30" s="86"/>
      <c r="P30" s="86"/>
      <c r="Q30" s="36">
        <v>4.0000000000000001E-3</v>
      </c>
      <c r="R30" s="87">
        <f>+R31*Q30</f>
        <v>0</v>
      </c>
      <c r="S30" s="86"/>
    </row>
    <row r="31" spans="2:19" ht="16" thickBot="1" x14ac:dyDescent="0.25">
      <c r="J31" s="25"/>
      <c r="L31" s="44" t="s">
        <v>37</v>
      </c>
      <c r="M31" s="45"/>
      <c r="N31" s="45"/>
      <c r="O31" s="45"/>
      <c r="P31" s="45"/>
      <c r="Q31" s="46"/>
      <c r="R31" s="47">
        <f>+(R28+R29)*(1.004)</f>
        <v>0</v>
      </c>
      <c r="S31" s="48"/>
    </row>
    <row r="32" spans="2:19" ht="41" customHeight="1" thickBot="1" x14ac:dyDescent="0.25">
      <c r="J32" s="25"/>
      <c r="R32" s="26"/>
    </row>
    <row r="33" spans="10:19" ht="39.5" customHeight="1" thickBot="1" x14ac:dyDescent="0.25">
      <c r="J33" s="23"/>
      <c r="L33" s="56" t="s">
        <v>38</v>
      </c>
      <c r="M33" s="57"/>
      <c r="N33" s="57"/>
      <c r="O33" s="57"/>
      <c r="P33" s="57"/>
      <c r="Q33" s="57"/>
      <c r="R33" s="57"/>
      <c r="S33" s="58"/>
    </row>
    <row r="34" spans="10:19" ht="55.25" customHeight="1" x14ac:dyDescent="0.2">
      <c r="J34" s="25"/>
      <c r="L34" s="5" t="s">
        <v>4</v>
      </c>
      <c r="M34" s="6" t="s">
        <v>47</v>
      </c>
      <c r="N34" s="6" t="s">
        <v>46</v>
      </c>
      <c r="O34" s="6" t="s">
        <v>7</v>
      </c>
      <c r="P34" s="6" t="s">
        <v>30</v>
      </c>
      <c r="Q34" s="6" t="s">
        <v>48</v>
      </c>
      <c r="R34" s="5" t="s">
        <v>8</v>
      </c>
      <c r="S34" s="6" t="s">
        <v>9</v>
      </c>
    </row>
    <row r="35" spans="10:19" ht="49.25" customHeight="1" x14ac:dyDescent="0.2">
      <c r="J35" s="25"/>
      <c r="L35" s="59" t="s">
        <v>10</v>
      </c>
      <c r="M35" s="59"/>
      <c r="N35" s="59"/>
      <c r="O35" s="59"/>
      <c r="P35" s="59"/>
      <c r="Q35" s="59"/>
      <c r="R35" s="59"/>
      <c r="S35" s="59"/>
    </row>
    <row r="36" spans="10:19" ht="64" x14ac:dyDescent="0.2">
      <c r="L36" s="8">
        <v>1</v>
      </c>
      <c r="M36" s="10" t="s">
        <v>39</v>
      </c>
      <c r="N36" s="8">
        <v>1</v>
      </c>
      <c r="O36" s="11"/>
      <c r="P36" s="12"/>
      <c r="Q36" s="13">
        <v>0.25</v>
      </c>
      <c r="R36" s="8">
        <f>+S10</f>
        <v>16</v>
      </c>
      <c r="S36" s="14">
        <f>+Q36*P36*O36*R36</f>
        <v>0</v>
      </c>
    </row>
    <row r="37" spans="10:19" ht="38.5" customHeight="1" x14ac:dyDescent="0.2">
      <c r="L37" s="60" t="s">
        <v>21</v>
      </c>
      <c r="M37" s="60"/>
      <c r="N37" s="60"/>
      <c r="O37" s="60"/>
      <c r="P37" s="60"/>
      <c r="Q37" s="60"/>
      <c r="R37" s="60"/>
      <c r="S37" s="22">
        <f>+SUM(S36:S36)</f>
        <v>0</v>
      </c>
    </row>
    <row r="38" spans="10:19" ht="26" customHeight="1" x14ac:dyDescent="0.2">
      <c r="L38" s="49" t="s">
        <v>4</v>
      </c>
      <c r="M38" s="61"/>
      <c r="N38" s="61"/>
      <c r="O38" s="61"/>
      <c r="P38" s="50"/>
      <c r="Q38" s="94" t="s">
        <v>49</v>
      </c>
      <c r="R38" s="49" t="s">
        <v>33</v>
      </c>
      <c r="S38" s="50"/>
    </row>
    <row r="39" spans="10:19" x14ac:dyDescent="0.2">
      <c r="L39" s="49" t="s">
        <v>22</v>
      </c>
      <c r="M39" s="61"/>
      <c r="N39" s="61"/>
      <c r="O39" s="61"/>
      <c r="P39" s="50"/>
      <c r="Q39" s="35">
        <v>0.19</v>
      </c>
      <c r="R39" s="42">
        <f>+S37*Q39</f>
        <v>0</v>
      </c>
      <c r="S39" s="43"/>
    </row>
    <row r="40" spans="10:19" ht="16" thickBot="1" x14ac:dyDescent="0.25">
      <c r="L40" s="51" t="s">
        <v>36</v>
      </c>
      <c r="M40" s="52"/>
      <c r="N40" s="52"/>
      <c r="O40" s="52"/>
      <c r="P40" s="53"/>
      <c r="Q40" s="36">
        <v>4.0000000000000001E-3</v>
      </c>
      <c r="R40" s="54">
        <f>+S37*Q40</f>
        <v>0</v>
      </c>
      <c r="S40" s="55"/>
    </row>
    <row r="41" spans="10:19" ht="16" thickBot="1" x14ac:dyDescent="0.25">
      <c r="L41" s="44" t="s">
        <v>37</v>
      </c>
      <c r="M41" s="45"/>
      <c r="N41" s="45"/>
      <c r="O41" s="45"/>
      <c r="P41" s="45"/>
      <c r="Q41" s="46"/>
      <c r="R41" s="47">
        <f>+S37+R39+R40</f>
        <v>0</v>
      </c>
      <c r="S41" s="48"/>
    </row>
    <row r="42" spans="10:19" ht="33" customHeight="1" x14ac:dyDescent="0.2"/>
  </sheetData>
  <mergeCells count="49">
    <mergeCell ref="L38:P38"/>
    <mergeCell ref="R38:S38"/>
    <mergeCell ref="L26:P26"/>
    <mergeCell ref="B2:S2"/>
    <mergeCell ref="R31:S31"/>
    <mergeCell ref="R28:S28"/>
    <mergeCell ref="H26:I26"/>
    <mergeCell ref="L27:P27"/>
    <mergeCell ref="L30:P30"/>
    <mergeCell ref="R30:S30"/>
    <mergeCell ref="B9:C9"/>
    <mergeCell ref="L31:Q31"/>
    <mergeCell ref="L28:Q28"/>
    <mergeCell ref="L23:R23"/>
    <mergeCell ref="L29:P29"/>
    <mergeCell ref="R29:S29"/>
    <mergeCell ref="L24:S24"/>
    <mergeCell ref="L25:P25"/>
    <mergeCell ref="B15:I15"/>
    <mergeCell ref="L15:S15"/>
    <mergeCell ref="P10:R10"/>
    <mergeCell ref="P11:R11"/>
    <mergeCell ref="B13:I13"/>
    <mergeCell ref="L13:S13"/>
    <mergeCell ref="F11:H11"/>
    <mergeCell ref="H29:I29"/>
    <mergeCell ref="B29:G29"/>
    <mergeCell ref="B26:G26"/>
    <mergeCell ref="B4:D4"/>
    <mergeCell ref="B23:H23"/>
    <mergeCell ref="B27:F27"/>
    <mergeCell ref="H27:I27"/>
    <mergeCell ref="H28:I28"/>
    <mergeCell ref="B6:C6"/>
    <mergeCell ref="B7:C7"/>
    <mergeCell ref="B5:C5"/>
    <mergeCell ref="R39:S39"/>
    <mergeCell ref="L41:Q41"/>
    <mergeCell ref="R41:S41"/>
    <mergeCell ref="B8:C8"/>
    <mergeCell ref="L40:P40"/>
    <mergeCell ref="R40:S40"/>
    <mergeCell ref="L33:S33"/>
    <mergeCell ref="L35:S35"/>
    <mergeCell ref="L37:R37"/>
    <mergeCell ref="L39:P39"/>
    <mergeCell ref="B24:I24"/>
    <mergeCell ref="B25:F25"/>
    <mergeCell ref="B28:F28"/>
  </mergeCells>
  <pageMargins left="0.7" right="0.7" top="0.75" bottom="0.75" header="0.3" footer="0.3"/>
  <pageSetup scale="2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COLINAS DE OCCIDENTE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Felipe Uribe Ayala</dc:creator>
  <cp:lastModifiedBy>Liceth Luna Rincon</cp:lastModifiedBy>
  <cp:lastPrinted>2026-01-29T20:39:54Z</cp:lastPrinted>
  <dcterms:created xsi:type="dcterms:W3CDTF">2025-10-02T17:44:02Z</dcterms:created>
  <dcterms:modified xsi:type="dcterms:W3CDTF">2026-03-05T00:40:28Z</dcterms:modified>
</cp:coreProperties>
</file>